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Расчет " sheetId="1" state="visible" r:id="rId1"/>
  </sheets>
  <definedNames>
    <definedName name="_xlnm.Print_Area" localSheetId="0">'Расчет '!$A$1:$H$31</definedName>
  </definedNames>
  <calcPr/>
</workbook>
</file>

<file path=xl/sharedStrings.xml><?xml version="1.0" encoding="utf-8"?>
<sst xmlns="http://schemas.openxmlformats.org/spreadsheetml/2006/main" count="25" uniqueCount="25">
  <si>
    <t xml:space="preserve">Предварительный расчет</t>
  </si>
  <si>
    <t xml:space="preserve">затрат на командировочные расходы, не учтенных нормами накладных расходов</t>
  </si>
  <si>
    <t xml:space="preserve">для работников, выполняющих работы по Капитальному ремонту гидроизоляции.</t>
  </si>
  <si>
    <t xml:space="preserve">Наименование стройки:</t>
  </si>
  <si>
    <t xml:space="preserve">Филиал "Печорская ГРЭС" АО "Интер РАО-Электрогенерация"</t>
  </si>
  <si>
    <t xml:space="preserve">Наименование объекта:</t>
  </si>
  <si>
    <t xml:space="preserve">Ремонт гидроизоляции защитного сооружения № 401 Филиала "Печорская ГРЭС" АО "Интер РАО - Электрогенерация" на 2027 г.</t>
  </si>
  <si>
    <t>Основание:</t>
  </si>
  <si>
    <t xml:space="preserve">Локальный сметный расчет № 7.13-27</t>
  </si>
  <si>
    <t xml:space="preserve">(в ценах 2027 г)</t>
  </si>
  <si>
    <t xml:space="preserve">1 . Затраты на командирование работников, руб.</t>
  </si>
  <si>
    <t xml:space="preserve">командировка № 1 (СМР)</t>
  </si>
  <si>
    <t xml:space="preserve">Количество командируемых человек, чел.</t>
  </si>
  <si>
    <t xml:space="preserve">Длительность срока, сут. (197 рабочих дней+78 выходных  дня+6*4 дня на дорогу (6 поездок туда-обратно по 2 дня пути в одну сторону)</t>
  </si>
  <si>
    <t xml:space="preserve">Оплата суточных за каждый день нахождения в командировке, руб.</t>
  </si>
  <si>
    <t xml:space="preserve">Оплата аренды квартиры 2 комнатной в сутки, руб., без НДС;</t>
  </si>
  <si>
    <t xml:space="preserve">Итого затраты на суточные, руб.</t>
  </si>
  <si>
    <t xml:space="preserve">Итого затраты на оплату найма жилого помещения, руб.</t>
  </si>
  <si>
    <t xml:space="preserve">Всего затрат на командирование работающих, руб .</t>
  </si>
  <si>
    <t xml:space="preserve">Итого общие затраты на командирование работников, руб </t>
  </si>
  <si>
    <t xml:space="preserve">2. Транспортные расходы, руб (затраты на проезд работников к месту командировки и обратно к месту постоянной работы)
</t>
  </si>
  <si>
    <t xml:space="preserve">командировка № 1</t>
  </si>
  <si>
    <t xml:space="preserve">Стоимость проезда до места командировки, для одного работника в одну сторону, руб., без НДС (г. Москва-г. Печора (плацкарт));</t>
  </si>
  <si>
    <t xml:space="preserve">Итого общие затраты на транспортные расходы, руб.</t>
  </si>
  <si>
    <t xml:space="preserve">Итого общие затраты на командировочные расходы (в ценах 2027 г),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</si>
</sst>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0.000000"/>
      <name val="Arial Cyr"/>
    </font>
    <font>
      <sz val="10.000000"/>
      <name val="Times New Roman"/>
    </font>
    <font>
      <b/>
      <sz val="10.000000"/>
      <name val="Times New Roman"/>
    </font>
    <font>
      <b/>
      <i/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55">
    <xf fontId="0" fillId="0" borderId="0" numFmtId="0" xfId="0"/>
    <xf fontId="2" fillId="0" borderId="0" numFmtId="0" xfId="0" applyFont="1"/>
    <xf fontId="3" fillId="0" borderId="0" numFmtId="0" xfId="0" applyFont="1"/>
    <xf fontId="3" fillId="0" borderId="0" numFmtId="0" xfId="1" applyFont="1" applyAlignment="1">
      <alignment horizontal="center" vertical="top"/>
    </xf>
    <xf fontId="2" fillId="0" borderId="0" numFmtId="0" xfId="1" applyFont="1" applyAlignment="1">
      <alignment horizontal="center" vertical="top"/>
    </xf>
    <xf fontId="3" fillId="0" borderId="0" numFmtId="0" xfId="0" applyFont="1" applyAlignment="1">
      <alignment horizontal="center"/>
    </xf>
    <xf fontId="3" fillId="0" borderId="0" numFmtId="0" xfId="1" applyFont="1" applyAlignment="1">
      <alignment horizontal="center" vertical="center" wrapText="1"/>
    </xf>
    <xf fontId="3" fillId="0" borderId="0" numFmtId="49" xfId="1" applyNumberFormat="1" applyFont="1" applyAlignment="1">
      <alignment horizontal="center" vertical="center" wrapText="1"/>
    </xf>
    <xf fontId="4" fillId="0" borderId="0" numFmtId="0" xfId="1" applyFont="1" applyAlignment="1">
      <alignment horizontal="left" vertical="top" wrapText="1"/>
    </xf>
    <xf fontId="2" fillId="0" borderId="0" numFmtId="0" xfId="1" applyFont="1" applyAlignment="1">
      <alignment vertical="top" wrapText="1"/>
    </xf>
    <xf fontId="3" fillId="0" borderId="0" numFmtId="0" xfId="1" applyFont="1" applyAlignment="1">
      <alignment horizontal="left" vertical="top" wrapText="1"/>
    </xf>
    <xf fontId="2" fillId="0" borderId="0" numFmtId="0" xfId="0" applyFont="1" applyAlignment="1">
      <alignment vertical="center"/>
    </xf>
    <xf fontId="3" fillId="0" borderId="0" numFmtId="0" xfId="0" applyFont="1" applyAlignment="1">
      <alignment horizontal="left" vertical="center" wrapText="1"/>
    </xf>
    <xf fontId="2" fillId="0" borderId="0" numFmtId="49" xfId="1" applyNumberFormat="1" applyFont="1" applyAlignment="1">
      <alignment horizontal="left" vertical="top" wrapText="1"/>
    </xf>
    <xf fontId="2" fillId="0" borderId="0" numFmtId="0" xfId="1" applyFont="1" applyAlignment="1">
      <alignment horizontal="left" vertical="top" wrapText="1"/>
    </xf>
    <xf fontId="2" fillId="0" borderId="0" numFmtId="0" xfId="1" applyFont="1" applyAlignment="1">
      <alignment horizontal="right" vertical="top"/>
    </xf>
    <xf fontId="3" fillId="0" borderId="0" numFmtId="0" xfId="0" applyFont="1" applyAlignment="1">
      <alignment horizontal="right" vertical="center"/>
    </xf>
    <xf fontId="3" fillId="0" borderId="0" numFmtId="0" xfId="0" applyFont="1" applyAlignment="1">
      <alignment horizontal="center" vertical="center"/>
    </xf>
    <xf fontId="3" fillId="0" borderId="0" numFmtId="2" xfId="0" applyNumberFormat="1" applyFont="1"/>
    <xf fontId="2" fillId="0" borderId="0" numFmtId="0" xfId="0" applyFont="1" applyAlignment="1">
      <alignment horizontal="right" vertical="center"/>
    </xf>
    <xf fontId="3" fillId="0" borderId="1" numFmtId="0" xfId="0" applyFont="1" applyBorder="1" applyAlignment="1">
      <alignment horizontal="left" vertical="center"/>
    </xf>
    <xf fontId="3" fillId="0" borderId="2" numFmtId="0" xfId="0" applyFont="1" applyBorder="1" applyAlignment="1">
      <alignment horizontal="left" vertical="center"/>
    </xf>
    <xf fontId="3" fillId="0" borderId="3" numFmtId="0" xfId="0" applyFont="1" applyBorder="1" applyAlignment="1">
      <alignment horizontal="left" vertical="center"/>
    </xf>
    <xf fontId="2" fillId="0" borderId="4" numFmtId="0" xfId="0" applyFont="1" applyBorder="1" applyAlignment="1">
      <alignment vertical="center"/>
    </xf>
    <xf fontId="2" fillId="0" borderId="0" numFmtId="0" xfId="0" applyFont="1" applyAlignment="1">
      <alignment vertical="center" wrapText="1"/>
    </xf>
    <xf fontId="3" fillId="0" borderId="4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left" vertical="center"/>
    </xf>
    <xf fontId="2" fillId="0" borderId="4" numFmtId="1" xfId="0" applyNumberFormat="1" applyFont="1" applyBorder="1" applyAlignment="1">
      <alignment vertical="center"/>
    </xf>
    <xf fontId="2" fillId="0" borderId="4" numFmtId="0" xfId="0" applyFont="1" applyBorder="1" applyAlignment="1">
      <alignment horizontal="center" vertical="center"/>
    </xf>
    <xf fontId="2" fillId="0" borderId="4" numFmtId="0" xfId="0" applyFont="1" applyBorder="1" applyAlignment="1">
      <alignment horizontal="left" vertical="center" wrapText="1"/>
    </xf>
    <xf fontId="2" fillId="0" borderId="0" numFmtId="2" xfId="0" applyNumberFormat="1" applyFont="1" applyAlignment="1">
      <alignment vertical="center"/>
    </xf>
    <xf fontId="2" fillId="0" borderId="4" numFmtId="2" xfId="0" applyNumberFormat="1" applyFont="1" applyBorder="1" applyAlignment="1">
      <alignment vertical="center"/>
    </xf>
    <xf fontId="2" fillId="0" borderId="1" numFmtId="0" xfId="0" applyFont="1" applyBorder="1" applyAlignment="1">
      <alignment horizontal="left" vertical="center" wrapText="1"/>
    </xf>
    <xf fontId="2" fillId="0" borderId="2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left" vertical="center" wrapText="1"/>
    </xf>
    <xf fontId="3" fillId="0" borderId="4" numFmtId="0" xfId="0" applyFont="1" applyBorder="1" applyAlignment="1">
      <alignment horizontal="left" vertical="center"/>
    </xf>
    <xf fontId="3" fillId="0" borderId="4" numFmtId="2" xfId="0" applyNumberFormat="1" applyFont="1" applyBorder="1" applyAlignment="1">
      <alignment vertical="center"/>
    </xf>
    <xf fontId="2" fillId="0" borderId="1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center"/>
    </xf>
    <xf fontId="2" fillId="0" borderId="3" numFmtId="0" xfId="0" applyFont="1" applyBorder="1" applyAlignment="1">
      <alignment horizontal="center" vertical="center"/>
    </xf>
    <xf fontId="3" fillId="0" borderId="1" numFmtId="0" xfId="0" applyFont="1" applyBorder="1" applyAlignment="1">
      <alignment horizontal="left" vertical="center" wrapText="1"/>
    </xf>
    <xf fontId="3" fillId="0" borderId="2" numFmtId="0" xfId="0" applyFont="1" applyBorder="1" applyAlignment="1">
      <alignment horizontal="left" vertical="center" wrapText="1"/>
    </xf>
    <xf fontId="3" fillId="0" borderId="3" numFmtId="0" xfId="0" applyFont="1" applyBorder="1" applyAlignment="1">
      <alignment horizontal="left" vertical="center" wrapText="1"/>
    </xf>
    <xf fontId="2" fillId="0" borderId="4" numFmtId="2" xfId="0" applyNumberFormat="1" applyFont="1" applyBorder="1" applyAlignment="1">
      <alignment horizontal="right" vertical="center"/>
    </xf>
    <xf fontId="3" fillId="0" borderId="1" numFmtId="4" xfId="0" applyNumberFormat="1" applyFont="1" applyBorder="1" applyAlignment="1">
      <alignment horizontal="left" vertical="center" wrapText="1"/>
    </xf>
    <xf fontId="3" fillId="0" borderId="2" numFmtId="4" xfId="0" applyNumberFormat="1" applyFont="1" applyBorder="1" applyAlignment="1">
      <alignment horizontal="left" vertical="center" wrapText="1"/>
    </xf>
    <xf fontId="3" fillId="0" borderId="3" numFmtId="4" xfId="0" applyNumberFormat="1" applyFont="1" applyBorder="1" applyAlignment="1">
      <alignment horizontal="left" vertical="center" wrapText="1"/>
    </xf>
    <xf fontId="3" fillId="0" borderId="4" numFmtId="2" xfId="0" applyNumberFormat="1" applyFont="1" applyBorder="1" applyAlignment="1">
      <alignment horizontal="right"/>
    </xf>
    <xf fontId="2" fillId="0" borderId="0" numFmtId="1" xfId="0" applyNumberFormat="1" applyFont="1"/>
    <xf fontId="3" fillId="2" borderId="4" numFmtId="2" xfId="0" applyNumberFormat="1" applyFont="1" applyFill="1" applyBorder="1"/>
    <xf fontId="3" fillId="0" borderId="0" numFmtId="0" xfId="0" applyFont="1" applyAlignment="1">
      <alignment horizontal="left" vertical="center"/>
    </xf>
    <xf fontId="3" fillId="0" borderId="5" numFmtId="0" xfId="0" applyFont="1" applyBorder="1" applyAlignment="1">
      <alignment horizontal="left" vertical="center"/>
    </xf>
    <xf fontId="2" fillId="0" borderId="0" numFmtId="1" xfId="0" applyNumberFormat="1" applyFont="1" applyAlignment="1">
      <alignment horizontal="right"/>
    </xf>
    <xf fontId="2" fillId="0" borderId="0" numFmtId="0" xfId="0" applyFont="1" applyAlignment="1">
      <alignment horizontal="right"/>
    </xf>
    <xf fontId="2" fillId="0" borderId="0" numFmtId="2" xfId="0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topLeftCell="A7" zoomScale="106" workbookViewId="0">
      <selection activeCell="A22" activeCellId="0" sqref="A22:G22"/>
    </sheetView>
  </sheetViews>
  <sheetFormatPr defaultRowHeight="14.25"/>
  <cols>
    <col customWidth="1" min="1" max="1" style="1" width="7.7109375"/>
    <col customWidth="1" min="2" max="2" style="1" width="10.42578125"/>
    <col customWidth="1" min="3" max="3" style="1" width="11.42578125"/>
    <col min="4" max="4" style="1" width="9.140625"/>
    <col customWidth="1" min="5" max="5" style="1" width="12.28515625"/>
    <col min="6" max="6" style="1" width="9.140625"/>
    <col customWidth="1" min="7" max="7" style="1" width="22.28515625"/>
    <col customWidth="1" min="8" max="8" style="1" width="15"/>
    <col customWidth="1" min="9" max="9" style="1" width="19.42578125"/>
    <col min="10" max="10" style="1" width="9.140625"/>
    <col customWidth="1" min="11" max="11" style="1" width="11.28515625"/>
    <col customWidth="1" min="12" max="12" style="1" width="31"/>
    <col customWidth="1" min="13" max="13" style="1" width="14.28515625"/>
    <col customWidth="1" min="14" max="14" style="1" width="12.28515625"/>
    <col customWidth="1" min="15" max="15" style="1" width="11.7109375"/>
    <col customWidth="1" min="16" max="16" style="1" width="9.140625"/>
    <col min="17" max="16384" style="1" width="9.140625"/>
  </cols>
  <sheetData>
    <row r="2">
      <c r="A2" s="2"/>
      <c r="B2" s="2"/>
      <c r="C2" s="2"/>
      <c r="D2" s="2" t="s">
        <v>0</v>
      </c>
      <c r="E2" s="2"/>
      <c r="F2" s="2"/>
      <c r="G2" s="2"/>
      <c r="H2" s="2"/>
      <c r="I2" s="2"/>
      <c r="J2" s="3"/>
      <c r="K2" s="4"/>
      <c r="L2" s="4"/>
      <c r="M2" s="4"/>
      <c r="N2" s="4"/>
    </row>
    <row r="3">
      <c r="A3" s="5" t="s">
        <v>1</v>
      </c>
      <c r="B3" s="5"/>
      <c r="C3" s="5"/>
      <c r="D3" s="5"/>
      <c r="E3" s="5"/>
      <c r="F3" s="5"/>
      <c r="G3" s="5"/>
      <c r="H3" s="5"/>
      <c r="I3" s="2"/>
    </row>
    <row r="4">
      <c r="A4" s="5" t="s">
        <v>2</v>
      </c>
      <c r="B4" s="5"/>
      <c r="C4" s="5"/>
      <c r="D4" s="5"/>
      <c r="E4" s="5"/>
      <c r="F4" s="5"/>
      <c r="G4" s="5"/>
      <c r="H4" s="5"/>
      <c r="I4" s="2"/>
      <c r="J4" s="2"/>
      <c r="K4" s="1"/>
      <c r="L4" s="1"/>
      <c r="M4" s="1"/>
      <c r="N4" s="1"/>
    </row>
    <row r="5">
      <c r="J5" s="6"/>
      <c r="K5" s="7"/>
      <c r="L5" s="6"/>
      <c r="M5" s="6"/>
      <c r="N5" s="6"/>
    </row>
    <row r="6" ht="13.5">
      <c r="A6" s="1" t="s">
        <v>3</v>
      </c>
      <c r="D6" s="2" t="s">
        <v>4</v>
      </c>
      <c r="E6" s="2"/>
      <c r="F6" s="2"/>
      <c r="G6" s="2"/>
      <c r="H6" s="2"/>
      <c r="I6" s="2"/>
      <c r="J6" s="8"/>
      <c r="K6" s="9"/>
      <c r="L6" s="9"/>
      <c r="M6" s="9"/>
      <c r="N6" s="9"/>
    </row>
    <row r="7">
      <c r="J7" s="10"/>
      <c r="K7" s="9"/>
      <c r="L7" s="9"/>
      <c r="M7" s="9"/>
      <c r="N7" s="9"/>
    </row>
    <row r="8" ht="52.5" customHeight="1">
      <c r="A8" s="11" t="s">
        <v>5</v>
      </c>
      <c r="B8" s="11"/>
      <c r="C8" s="11"/>
      <c r="D8" s="12" t="s">
        <v>6</v>
      </c>
      <c r="E8" s="12"/>
      <c r="F8" s="12"/>
      <c r="G8" s="12"/>
      <c r="H8" s="12"/>
      <c r="I8" s="2"/>
      <c r="J8" s="4"/>
      <c r="K8" s="13"/>
      <c r="L8" s="14"/>
      <c r="M8" s="4"/>
      <c r="N8" s="15"/>
    </row>
    <row r="9">
      <c r="D9" s="2"/>
      <c r="E9" s="2"/>
      <c r="F9" s="2"/>
      <c r="G9" s="2"/>
      <c r="H9" s="2"/>
      <c r="I9" s="2"/>
      <c r="J9" s="4"/>
      <c r="K9" s="13"/>
      <c r="L9" s="14"/>
      <c r="M9" s="4"/>
      <c r="N9" s="15"/>
    </row>
    <row r="10">
      <c r="J10" s="4"/>
      <c r="K10" s="13"/>
      <c r="L10" s="14"/>
      <c r="M10" s="4"/>
      <c r="N10" s="15"/>
    </row>
    <row r="11">
      <c r="A11" s="1" t="s">
        <v>7</v>
      </c>
      <c r="D11" s="2" t="s">
        <v>8</v>
      </c>
      <c r="E11" s="2"/>
      <c r="F11" s="2"/>
      <c r="G11" s="2"/>
      <c r="J11" s="16"/>
      <c r="K11" s="16"/>
      <c r="L11" s="16"/>
      <c r="M11" s="17"/>
      <c r="N11" s="18"/>
    </row>
    <row r="12">
      <c r="J12" s="16"/>
      <c r="K12" s="16"/>
      <c r="L12" s="16"/>
      <c r="M12" s="17"/>
      <c r="N12" s="18"/>
    </row>
    <row r="13">
      <c r="A13" s="11"/>
      <c r="B13" s="11"/>
      <c r="C13" s="11"/>
      <c r="D13" s="11"/>
      <c r="E13" s="11"/>
      <c r="F13" s="11"/>
      <c r="G13" s="11"/>
      <c r="H13" s="19" t="s">
        <v>9</v>
      </c>
      <c r="I13" s="11"/>
      <c r="J13" s="16"/>
      <c r="K13" s="16"/>
      <c r="L13" s="16"/>
      <c r="M13" s="17"/>
      <c r="N13" s="18"/>
    </row>
    <row r="14">
      <c r="A14" s="20" t="s">
        <v>10</v>
      </c>
      <c r="B14" s="21"/>
      <c r="C14" s="21"/>
      <c r="D14" s="21"/>
      <c r="E14" s="21"/>
      <c r="F14" s="21"/>
      <c r="G14" s="22"/>
      <c r="H14" s="23"/>
      <c r="I14" s="11"/>
      <c r="J14" s="24"/>
      <c r="K14" s="24"/>
      <c r="L14" s="24"/>
      <c r="M14" s="24"/>
      <c r="N14" s="24"/>
    </row>
    <row r="15" ht="24.75" customHeight="1">
      <c r="A15" s="25" t="s">
        <v>11</v>
      </c>
      <c r="B15" s="25"/>
      <c r="C15" s="26" t="s">
        <v>12</v>
      </c>
      <c r="D15" s="26"/>
      <c r="E15" s="26"/>
      <c r="F15" s="26"/>
      <c r="G15" s="26"/>
      <c r="H15" s="27">
        <v>3</v>
      </c>
      <c r="I15" s="11"/>
      <c r="J15" s="24">
        <v>3480.8099999999999</v>
      </c>
      <c r="K15" s="24"/>
      <c r="L15" s="24"/>
      <c r="M15" s="24"/>
      <c r="N15" s="24"/>
    </row>
    <row r="16" ht="26.25" customHeight="1">
      <c r="A16" s="28"/>
      <c r="B16" s="28"/>
      <c r="C16" s="29" t="s">
        <v>13</v>
      </c>
      <c r="D16" s="29"/>
      <c r="E16" s="29"/>
      <c r="F16" s="29"/>
      <c r="G16" s="29"/>
      <c r="H16" s="27">
        <f>197+78+4*6</f>
        <v>299</v>
      </c>
      <c r="I16" s="30"/>
      <c r="J16" s="24">
        <f>J15/197/8</f>
        <v>2.2086357868020303</v>
      </c>
      <c r="K16" s="24"/>
      <c r="L16" s="24"/>
      <c r="M16" s="24"/>
      <c r="N16" s="24"/>
    </row>
    <row r="17">
      <c r="A17" s="28"/>
      <c r="B17" s="28"/>
      <c r="C17" s="29" t="s">
        <v>14</v>
      </c>
      <c r="D17" s="29"/>
      <c r="E17" s="29"/>
      <c r="F17" s="29"/>
      <c r="G17" s="29"/>
      <c r="H17" s="31">
        <v>700</v>
      </c>
      <c r="I17" s="11"/>
    </row>
    <row r="18">
      <c r="A18" s="28"/>
      <c r="B18" s="28"/>
      <c r="C18" s="32" t="s">
        <v>15</v>
      </c>
      <c r="D18" s="33"/>
      <c r="E18" s="33"/>
      <c r="F18" s="33"/>
      <c r="G18" s="34"/>
      <c r="H18" s="31">
        <v>2928.8000000000002</v>
      </c>
      <c r="I18" s="11"/>
      <c r="J18" s="1">
        <f>72.96/2/8</f>
        <v>4.5599999999999996</v>
      </c>
    </row>
    <row r="19">
      <c r="A19" s="28"/>
      <c r="B19" s="28"/>
      <c r="C19" s="26" t="s">
        <v>16</v>
      </c>
      <c r="D19" s="26"/>
      <c r="E19" s="26"/>
      <c r="F19" s="26"/>
      <c r="G19" s="26"/>
      <c r="H19" s="31">
        <f>H15*H16*H17</f>
        <v>627900</v>
      </c>
      <c r="I19" s="11"/>
    </row>
    <row r="20" ht="32.25" customHeight="1">
      <c r="A20" s="28"/>
      <c r="B20" s="28"/>
      <c r="C20" s="29" t="s">
        <v>17</v>
      </c>
      <c r="D20" s="29"/>
      <c r="E20" s="29"/>
      <c r="F20" s="29"/>
      <c r="G20" s="29"/>
      <c r="H20" s="31">
        <f>ROUND((H16-6*4)*H18,0)</f>
        <v>805420</v>
      </c>
      <c r="I20" s="11"/>
      <c r="J20" s="24"/>
      <c r="K20" s="24"/>
      <c r="L20" s="24"/>
      <c r="M20" s="24"/>
      <c r="N20" s="24"/>
    </row>
    <row r="21" ht="15" customHeight="1">
      <c r="A21" s="28"/>
      <c r="B21" s="28"/>
      <c r="C21" s="29" t="s">
        <v>18</v>
      </c>
      <c r="D21" s="29"/>
      <c r="E21" s="29"/>
      <c r="F21" s="29"/>
      <c r="G21" s="29"/>
      <c r="H21" s="31">
        <f>H19+H20</f>
        <v>1433320</v>
      </c>
      <c r="I21" s="11"/>
    </row>
    <row r="22">
      <c r="A22" s="35" t="s">
        <v>19</v>
      </c>
      <c r="B22" s="35"/>
      <c r="C22" s="35"/>
      <c r="D22" s="35"/>
      <c r="E22" s="35"/>
      <c r="F22" s="35"/>
      <c r="G22" s="35"/>
      <c r="H22" s="36">
        <f>H21</f>
        <v>1433320</v>
      </c>
      <c r="I22" s="11"/>
    </row>
    <row r="23">
      <c r="A23" s="37"/>
      <c r="B23" s="38"/>
      <c r="C23" s="38"/>
      <c r="D23" s="38"/>
      <c r="E23" s="38"/>
      <c r="F23" s="38"/>
      <c r="G23" s="38"/>
      <c r="H23" s="39"/>
      <c r="I23" s="11"/>
    </row>
    <row r="24" ht="36" customHeight="1">
      <c r="A24" s="40" t="s">
        <v>20</v>
      </c>
      <c r="B24" s="41"/>
      <c r="C24" s="41"/>
      <c r="D24" s="41"/>
      <c r="E24" s="41"/>
      <c r="F24" s="41"/>
      <c r="G24" s="42"/>
      <c r="H24" s="23"/>
      <c r="I24" s="11"/>
      <c r="J24" s="11"/>
      <c r="K24" s="11"/>
    </row>
    <row r="25" ht="42" customHeight="1">
      <c r="A25" s="25" t="s">
        <v>21</v>
      </c>
      <c r="B25" s="25"/>
      <c r="C25" s="32" t="s">
        <v>22</v>
      </c>
      <c r="D25" s="33"/>
      <c r="E25" s="33"/>
      <c r="F25" s="33"/>
      <c r="G25" s="34"/>
      <c r="H25" s="43">
        <v>4559.5100000000002</v>
      </c>
      <c r="I25" s="11"/>
      <c r="J25" s="11"/>
      <c r="K25" s="11"/>
    </row>
    <row r="26" ht="26.25" customHeight="1">
      <c r="A26" s="44" t="s">
        <v>23</v>
      </c>
      <c r="B26" s="45"/>
      <c r="C26" s="45"/>
      <c r="D26" s="45"/>
      <c r="E26" s="45"/>
      <c r="F26" s="45"/>
      <c r="G26" s="46"/>
      <c r="H26" s="47">
        <f>ROUND((H15*2*6*H25),0)</f>
        <v>164142</v>
      </c>
      <c r="I26" s="1">
        <f>H15*H16*700</f>
        <v>627900</v>
      </c>
      <c r="J26" s="48">
        <f>H16-4</f>
        <v>295</v>
      </c>
      <c r="K26" s="1">
        <f>J26*H18</f>
        <v>863996</v>
      </c>
      <c r="L26" s="1">
        <f>H15*2*H25</f>
        <v>27357.060000000001</v>
      </c>
    </row>
    <row r="27" ht="18.75" customHeight="1">
      <c r="A27" s="20" t="s">
        <v>24</v>
      </c>
      <c r="B27" s="21"/>
      <c r="C27" s="21"/>
      <c r="D27" s="21"/>
      <c r="E27" s="21"/>
      <c r="F27" s="21"/>
      <c r="G27" s="22"/>
      <c r="H27" s="49">
        <f>ROUND(H22+H26,0)</f>
        <v>1597462</v>
      </c>
      <c r="L27" s="1">
        <f>L26+K26+I26</f>
        <v>1519253.0600000001</v>
      </c>
    </row>
    <row r="28">
      <c r="A28" s="50"/>
      <c r="B28" s="50"/>
      <c r="C28" s="50"/>
      <c r="D28" s="50"/>
      <c r="E28" s="50"/>
      <c r="F28" s="50"/>
      <c r="G28" s="51"/>
      <c r="H28" s="18"/>
    </row>
    <row r="29">
      <c r="B29" s="1"/>
      <c r="C29" s="52"/>
      <c r="D29" s="53"/>
      <c r="E29" s="53"/>
    </row>
    <row r="30">
      <c r="B30" s="1"/>
      <c r="C30" s="52"/>
      <c r="D30" s="53"/>
      <c r="E30" s="53"/>
    </row>
    <row r="31">
      <c r="A31" s="50"/>
      <c r="B31" s="50"/>
      <c r="C31" s="50"/>
      <c r="D31" s="50"/>
      <c r="E31" s="50"/>
      <c r="F31" s="50"/>
      <c r="G31" s="50"/>
      <c r="H31" s="18"/>
    </row>
    <row r="33">
      <c r="H33" s="54"/>
    </row>
  </sheetData>
  <mergeCells count="31">
    <mergeCell ref="J2:N2"/>
    <mergeCell ref="A3:H3"/>
    <mergeCell ref="A4:H4"/>
    <mergeCell ref="J6:N6"/>
    <mergeCell ref="J7:N7"/>
    <mergeCell ref="D8:H8"/>
    <mergeCell ref="J11:L11"/>
    <mergeCell ref="J12:L12"/>
    <mergeCell ref="J13:L13"/>
    <mergeCell ref="A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G22"/>
    <mergeCell ref="A23:H23"/>
    <mergeCell ref="A24:G24"/>
    <mergeCell ref="A25:B25"/>
    <mergeCell ref="C25:G25"/>
    <mergeCell ref="A26:G26"/>
    <mergeCell ref="A27:G27"/>
  </mergeCells>
  <printOptions headings="0" gridLines="0"/>
  <pageMargins left="0.69999999999999996" right="0.69999999999999996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  <colBreaks count="1" manualBreakCount="1">
    <brk id="8" man="1" max="27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voevodina_mv</cp:lastModifiedBy>
  <cp:revision>13</cp:revision>
  <dcterms:created xsi:type="dcterms:W3CDTF">2006-09-28T05:33:49Z</dcterms:created>
  <dcterms:modified xsi:type="dcterms:W3CDTF">2026-09-09T07:51:44Z</dcterms:modified>
</cp:coreProperties>
</file>