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dokimovaAA\Desktop\АУКЦИОНЫ\РЕСПИРАТОРЫ НОВ\"/>
    </mc:Choice>
  </mc:AlternateContent>
  <xr:revisionPtr revIDLastSave="0" documentId="13_ncr:1_{AB9EDFC3-AB06-4F40-8C05-BD472371E54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Обосн.НМЦК от 100т.р.(к сл.зап)" sheetId="4" r:id="rId1"/>
  </sheets>
  <definedNames>
    <definedName name="OLE_LINK1" localSheetId="0">'Обосн.НМЦК от 100т.р.(к сл.зап)'!$B$12</definedName>
  </definedNames>
  <calcPr calcId="191029"/>
</workbook>
</file>

<file path=xl/calcChain.xml><?xml version="1.0" encoding="utf-8"?>
<calcChain xmlns="http://schemas.openxmlformats.org/spreadsheetml/2006/main">
  <c r="L12" i="4" l="1"/>
  <c r="O11" i="4"/>
  <c r="L11" i="4"/>
  <c r="M11" i="4" l="1"/>
  <c r="M12" i="4"/>
  <c r="H11" i="4"/>
  <c r="H12" i="4"/>
  <c r="N12" i="4" l="1"/>
  <c r="N11" i="4"/>
  <c r="O13" i="4"/>
</calcChain>
</file>

<file path=xl/sharedStrings.xml><?xml version="1.0" encoding="utf-8"?>
<sst xmlns="http://schemas.openxmlformats.org/spreadsheetml/2006/main" count="38" uniqueCount="36">
  <si>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</si>
  <si>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</si>
  <si>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</si>
  <si>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Номер источника ценовой информации  (ИЦИ №i) и цена единицы товара, работы, услуги, представленная i-тым ИЦИ (Цi), руб.</t>
  </si>
  <si>
    <t>Определение однородности совокупности значений выявленных цен</t>
  </si>
  <si>
    <t>&lt;ц - средн. арифм. величина цены единицы прод-ции, руб.</t>
  </si>
  <si>
    <t>Среднее квадратичное отклонение</t>
  </si>
  <si>
    <t xml:space="preserve"> СОСТАВИЛ </t>
  </si>
  <si>
    <t>_____________________________</t>
  </si>
  <si>
    <t xml:space="preserve"> ПРОВЕРИЛ</t>
  </si>
  <si>
    <t xml:space="preserve">v - кол-во (объем) закупаемого товара (работы, услуги) </t>
  </si>
  <si>
    <t>Ед. изм. товара (работы, услуги) по ОКЕИ</t>
  </si>
  <si>
    <t>Расчет начальной (максимальной) цены контракта (договора) (далее - Н(М)ЦК)</t>
  </si>
  <si>
    <t>Определение и обоснование Н(М)ЦК методом сопоставимых рыночных цен (анализа рынка)</t>
  </si>
  <si>
    <t>Н(М)ЦК</t>
  </si>
  <si>
    <r>
      <t>где:
НМЦК</t>
    </r>
    <r>
      <rPr>
        <vertAlign val="superscript"/>
        <sz val="12"/>
        <color theme="1"/>
        <rFont val="Times New Roman"/>
        <family val="1"/>
        <charset val="204"/>
      </rPr>
      <t>рын</t>
    </r>
    <r>
      <rPr>
        <sz val="12"/>
        <color theme="1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п. 3.17 Методических рекомендаций.
</t>
    </r>
  </si>
  <si>
    <t>Код КТРУ / ОКПД2 / ККН</t>
  </si>
  <si>
    <t>шт.</t>
  </si>
  <si>
    <t>ведущий инженер по ГО и ЧС</t>
  </si>
  <si>
    <t>Н.Н. Гуреев</t>
  </si>
  <si>
    <t xml:space="preserve">в соответствии с техническим заданием на поставку средств индивидуальной защиты  </t>
  </si>
  <si>
    <r>
      <t xml:space="preserve">Приложение </t>
    </r>
    <r>
      <rPr>
        <sz val="12"/>
        <rFont val="Times New Roman"/>
        <family val="1"/>
        <charset val="204"/>
      </rPr>
      <t>№ 4 к</t>
    </r>
    <r>
      <rPr>
        <sz val="12"/>
        <color theme="1"/>
        <rFont val="Times New Roman"/>
        <family val="1"/>
        <charset val="204"/>
      </rPr>
      <t xml:space="preserve"> служебной записке</t>
    </r>
  </si>
  <si>
    <t xml:space="preserve">
Запрос от 21.04.2026 № 861/26-0-0.
КП № 1 вх. от 22.04.2026   № 1535/26-0-0.</t>
  </si>
  <si>
    <t xml:space="preserve"> 32.99.11.120-00000003/ 32.99.11.120 /32.99.11.120-001</t>
  </si>
  <si>
    <t>32.99.11.110-00000003/32.99.11.110/32.99.11.111-002</t>
  </si>
  <si>
    <t xml:space="preserve">
Запрос от 21.04.2026 № 861/26-0-0.
КП № 3 вх. от 22.04.2026   № 1533/26-0-0.</t>
  </si>
  <si>
    <t>n - кол-во значений, используемых в расчете (кол-во ответов КП)</t>
  </si>
  <si>
    <t xml:space="preserve">
Запрос от 21.04.2026 № 861/26-0-0.
КП № 2 вх. от 22.04.2026   № 1534/26-0-0.</t>
  </si>
  <si>
    <t>Респиратор тип 1</t>
  </si>
  <si>
    <r>
      <t xml:space="preserve">КОСГУ 
</t>
    </r>
    <r>
      <rPr>
        <i/>
        <sz val="11"/>
        <rFont val="Times New Roman"/>
        <family val="1"/>
        <charset val="204"/>
      </rPr>
      <t>(заполняется 
бухгалтерией)</t>
    </r>
  </si>
  <si>
    <r>
      <t xml:space="preserve">V - коэф-нт вариации </t>
    </r>
    <r>
      <rPr>
        <b/>
        <i/>
        <sz val="11"/>
        <rFont val="Times New Roman"/>
        <family val="1"/>
        <charset val="204"/>
      </rPr>
      <t>(не должен превышать 33%)</t>
    </r>
  </si>
  <si>
    <r>
      <t xml:space="preserve">Н(М)ЦК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Министерства экономического развития Российской Федерации от 02.10.2013 № 567 (далее – Методические рекомендации).
</t>
    </r>
    <r>
      <rPr>
        <sz val="12"/>
        <color rgb="FFFF0000"/>
        <rFont val="Times New Roman"/>
        <family val="1"/>
        <charset val="204"/>
      </rPr>
      <t>Н(М)ЦК определена методом сопоставимых рыночных цен (анализа рынка) и нормативного метода.</t>
    </r>
    <r>
      <rPr>
        <sz val="12"/>
        <rFont val="Times New Roman"/>
        <family val="1"/>
        <charset val="204"/>
      </rPr>
      <t xml:space="preserve">
В соответствии с п. 3.7.1 Методических рекомендаций направлены запросы о предоставлении ценовой информации 10 (Десяти)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доступе.
Н(М)ЦК рассчитана Заказчиком по формуле, определенной п. 3.21 Методических рекомендаций:
</t>
    </r>
  </si>
  <si>
    <t>Противогаз тип 3</t>
  </si>
  <si>
    <t>Н(М)ЦК составляет 940 598 рублей 32 копейки (Девятьсот сорок тысяч пятьсот девяносто восемь рублей 32 копейки)</t>
  </si>
  <si>
    <t>Иформация из реестра товаров для обеспечения нужд                         Санкт-Петербурга 3 квартал</t>
  </si>
  <si>
    <t xml:space="preserve">Распоряжение Комитета по государственному заказу Санкт-Петербургаот 31 мая 2018 г. № 100-р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</si>
</sst>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7" formatCode="#,##0.000_ ;\-#,##0.000\ 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/>
    <xf numFmtId="165" fontId="2" fillId="0" borderId="0" applyFill="0" applyBorder="0" applyAlignment="0" applyProtection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6" applyFont="1" applyFill="1"/>
    <xf numFmtId="0" fontId="4" fillId="0" borderId="0" xfId="6" applyFont="1" applyFill="1" applyAlignment="1">
      <alignment horizontal="left" wrapText="1"/>
    </xf>
    <xf numFmtId="0" fontId="18" fillId="0" borderId="0" xfId="6" applyFont="1" applyFill="1"/>
    <xf numFmtId="0" fontId="18" fillId="0" borderId="0" xfId="6" applyFont="1" applyFill="1" applyAlignment="1">
      <alignment wrapText="1"/>
    </xf>
    <xf numFmtId="0" fontId="16" fillId="0" borderId="0" xfId="6" applyFont="1" applyFill="1"/>
    <xf numFmtId="0" fontId="19" fillId="0" borderId="0" xfId="6" applyFont="1" applyFill="1" applyAlignment="1">
      <alignment horizontal="center"/>
    </xf>
    <xf numFmtId="0" fontId="7" fillId="0" borderId="0" xfId="6" applyFont="1" applyFill="1"/>
    <xf numFmtId="0" fontId="5" fillId="0" borderId="0" xfId="6" applyFont="1" applyFill="1" applyAlignment="1">
      <alignment vertical="top"/>
    </xf>
    <xf numFmtId="0" fontId="18" fillId="0" borderId="1" xfId="6" applyFont="1" applyFill="1" applyBorder="1"/>
    <xf numFmtId="0" fontId="20" fillId="0" borderId="1" xfId="6" applyFont="1" applyFill="1" applyBorder="1" applyAlignment="1">
      <alignment horizontal="center" vertical="top" wrapText="1"/>
    </xf>
    <xf numFmtId="0" fontId="21" fillId="0" borderId="1" xfId="6" applyFont="1" applyFill="1" applyBorder="1" applyAlignment="1">
      <alignment vertical="top" wrapText="1"/>
    </xf>
    <xf numFmtId="0" fontId="20" fillId="0" borderId="1" xfId="6" applyFont="1" applyFill="1" applyBorder="1" applyAlignment="1">
      <alignment horizontal="center" vertical="center" wrapText="1"/>
    </xf>
    <xf numFmtId="0" fontId="20" fillId="0" borderId="4" xfId="6" applyFont="1" applyFill="1" applyBorder="1" applyAlignment="1">
      <alignment horizontal="center" vertical="center" wrapText="1"/>
    </xf>
    <xf numFmtId="0" fontId="23" fillId="0" borderId="4" xfId="6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4" fontId="23" fillId="0" borderId="1" xfId="6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2" fontId="23" fillId="0" borderId="5" xfId="6" applyNumberFormat="1" applyFont="1" applyFill="1" applyBorder="1" applyAlignment="1">
      <alignment horizontal="center" vertical="center" wrapText="1"/>
    </xf>
    <xf numFmtId="2" fontId="23" fillId="0" borderId="1" xfId="6" applyNumberFormat="1" applyFont="1" applyFill="1" applyBorder="1" applyAlignment="1">
      <alignment horizontal="center" vertical="center" wrapText="1"/>
    </xf>
    <xf numFmtId="10" fontId="23" fillId="0" borderId="1" xfId="6" applyNumberFormat="1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/>
    </xf>
    <xf numFmtId="0" fontId="24" fillId="0" borderId="1" xfId="6" applyFont="1" applyFill="1" applyBorder="1" applyAlignment="1">
      <alignment horizontal="center" vertical="top" wrapText="1"/>
    </xf>
    <xf numFmtId="4" fontId="25" fillId="0" borderId="1" xfId="0" applyNumberFormat="1" applyFont="1" applyFill="1" applyBorder="1" applyAlignment="1">
      <alignment horizontal="center" vertical="center"/>
    </xf>
    <xf numFmtId="2" fontId="25" fillId="0" borderId="5" xfId="6" applyNumberFormat="1" applyFont="1" applyFill="1" applyBorder="1" applyAlignment="1">
      <alignment horizontal="center" vertical="center" wrapText="1"/>
    </xf>
    <xf numFmtId="164" fontId="25" fillId="0" borderId="1" xfId="8" applyNumberFormat="1" applyFont="1" applyFill="1" applyBorder="1" applyAlignment="1">
      <alignment horizontal="center" vertical="center" wrapText="1"/>
    </xf>
    <xf numFmtId="43" fontId="26" fillId="0" borderId="1" xfId="7" applyFont="1" applyFill="1" applyBorder="1" applyAlignment="1">
      <alignment horizontal="left" vertical="center" wrapText="1"/>
    </xf>
    <xf numFmtId="4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16" fillId="0" borderId="0" xfId="6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16" fillId="0" borderId="0" xfId="6" applyFont="1" applyFill="1" applyAlignment="1">
      <alignment horizontal="center"/>
    </xf>
    <xf numFmtId="0" fontId="21" fillId="0" borderId="1" xfId="6" applyFont="1" applyFill="1" applyBorder="1" applyAlignment="1">
      <alignment horizontal="center" vertical="top" wrapText="1"/>
    </xf>
    <xf numFmtId="0" fontId="8" fillId="0" borderId="1" xfId="6" applyFont="1" applyFill="1" applyBorder="1" applyAlignment="1">
      <alignment horizontal="right" vertical="center" wrapText="1"/>
    </xf>
    <xf numFmtId="0" fontId="8" fillId="0" borderId="1" xfId="6" applyFont="1" applyFill="1" applyBorder="1" applyAlignment="1">
      <alignment vertical="center" wrapText="1"/>
    </xf>
    <xf numFmtId="0" fontId="20" fillId="0" borderId="3" xfId="6" applyFont="1" applyFill="1" applyBorder="1" applyAlignment="1">
      <alignment horizontal="center" vertical="top" wrapText="1"/>
    </xf>
    <xf numFmtId="0" fontId="20" fillId="0" borderId="2" xfId="6" applyFont="1" applyFill="1" applyBorder="1" applyAlignment="1">
      <alignment horizontal="center" vertical="top" wrapText="1"/>
    </xf>
    <xf numFmtId="0" fontId="27" fillId="0" borderId="0" xfId="6" applyFont="1" applyFill="1" applyAlignment="1">
      <alignment horizontal="left" wrapText="1"/>
    </xf>
    <xf numFmtId="0" fontId="16" fillId="0" borderId="0" xfId="6" applyFont="1" applyFill="1" applyAlignment="1">
      <alignment horizontal="left" wrapText="1"/>
    </xf>
    <xf numFmtId="0" fontId="10" fillId="0" borderId="6" xfId="6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/>
    </xf>
    <xf numFmtId="0" fontId="10" fillId="0" borderId="0" xfId="6" applyFont="1" applyFill="1" applyAlignment="1">
      <alignment horizontal="right"/>
    </xf>
    <xf numFmtId="0" fontId="20" fillId="0" borderId="2" xfId="6" applyFont="1" applyFill="1" applyBorder="1" applyAlignment="1">
      <alignment horizontal="center" vertical="top"/>
    </xf>
    <xf numFmtId="0" fontId="20" fillId="0" borderId="1" xfId="6" applyFont="1" applyFill="1" applyBorder="1" applyAlignment="1">
      <alignment horizontal="center" vertical="top" wrapText="1"/>
    </xf>
    <xf numFmtId="0" fontId="16" fillId="0" borderId="0" xfId="6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1" fillId="0" borderId="0" xfId="6" applyFont="1" applyFill="1" applyAlignment="1">
      <alignment horizontal="center" vertical="center" wrapText="1"/>
    </xf>
    <xf numFmtId="0" fontId="12" fillId="0" borderId="0" xfId="0" applyFont="1" applyFill="1" applyAlignment="1"/>
    <xf numFmtId="0" fontId="19" fillId="0" borderId="0" xfId="6" applyFont="1" applyFill="1" applyAlignment="1">
      <alignment horizontal="center" vertical="center" wrapText="1"/>
    </xf>
    <xf numFmtId="0" fontId="13" fillId="0" borderId="0" xfId="6" applyFont="1" applyFill="1" applyAlignment="1">
      <alignment horizontal="center" vertical="center" wrapText="1"/>
    </xf>
    <xf numFmtId="0" fontId="11" fillId="0" borderId="0" xfId="6" applyFont="1" applyFill="1" applyAlignment="1">
      <alignment horizontal="center" vertical="top" wrapText="1"/>
    </xf>
    <xf numFmtId="167" fontId="25" fillId="0" borderId="1" xfId="8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3" xr:uid="{00000000-0005-0000-0000-000001000000}"/>
    <cellStyle name="Обычный 3" xfId="1" xr:uid="{00000000-0005-0000-0000-000002000000}"/>
    <cellStyle name="Обычный 4" xfId="5" xr:uid="{00000000-0005-0000-0000-000003000000}"/>
    <cellStyle name="Обычный 5" xfId="6" xr:uid="{00000000-0005-0000-0000-000004000000}"/>
    <cellStyle name="Финансовый" xfId="8" builtinId="3"/>
    <cellStyle name="Финансовый 2" xfId="4" xr:uid="{00000000-0005-0000-0000-000005000000}"/>
    <cellStyle name="Финансовый 3" xfId="2" xr:uid="{00000000-0005-0000-0000-000006000000}"/>
    <cellStyle name="Финансовый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88446</xdr:colOff>
      <xdr:row>7</xdr:row>
      <xdr:rowOff>25853</xdr:rowOff>
    </xdr:from>
    <xdr:to>
      <xdr:col>14</xdr:col>
      <xdr:colOff>742950</xdr:colOff>
      <xdr:row>7</xdr:row>
      <xdr:rowOff>333761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12842421" y="4559753"/>
          <a:ext cx="654504" cy="307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38100</xdr:colOff>
      <xdr:row>8</xdr:row>
      <xdr:rowOff>495300</xdr:rowOff>
    </xdr:from>
    <xdr:to>
      <xdr:col>12</xdr:col>
      <xdr:colOff>895350</xdr:colOff>
      <xdr:row>8</xdr:row>
      <xdr:rowOff>923925</xdr:rowOff>
    </xdr:to>
    <xdr:pic>
      <xdr:nvPicPr>
        <xdr:cNvPr id="3" name="Picture 2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00800" y="5972175"/>
          <a:ext cx="8572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8</xdr:row>
      <xdr:rowOff>647700</xdr:rowOff>
    </xdr:from>
    <xdr:to>
      <xdr:col>13</xdr:col>
      <xdr:colOff>809625</xdr:colOff>
      <xdr:row>8</xdr:row>
      <xdr:rowOff>971550</xdr:rowOff>
    </xdr:to>
    <xdr:pic>
      <xdr:nvPicPr>
        <xdr:cNvPr id="4" name="Picture 1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411075" y="5857875"/>
          <a:ext cx="6572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266700</xdr:colOff>
      <xdr:row>8</xdr:row>
      <xdr:rowOff>38100</xdr:rowOff>
    </xdr:from>
    <xdr:to>
      <xdr:col>7</xdr:col>
      <xdr:colOff>781050</xdr:colOff>
      <xdr:row>8</xdr:row>
      <xdr:rowOff>504825</xdr:rowOff>
    </xdr:to>
    <xdr:pic>
      <xdr:nvPicPr>
        <xdr:cNvPr id="5" name="Рисунок 1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7239000" y="5086350"/>
          <a:ext cx="5143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695325</xdr:colOff>
      <xdr:row>12</xdr:row>
      <xdr:rowOff>19050</xdr:rowOff>
    </xdr:from>
    <xdr:to>
      <xdr:col>13</xdr:col>
      <xdr:colOff>714375</xdr:colOff>
      <xdr:row>12</xdr:row>
      <xdr:rowOff>361950</xdr:rowOff>
    </xdr:to>
    <xdr:pic>
      <xdr:nvPicPr>
        <xdr:cNvPr id="6" name="Рисунок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058025" y="9201150"/>
          <a:ext cx="10096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</xdr:row>
      <xdr:rowOff>1266825</xdr:rowOff>
    </xdr:from>
    <xdr:to>
      <xdr:col>1</xdr:col>
      <xdr:colOff>1101725</xdr:colOff>
      <xdr:row>5</xdr:row>
      <xdr:rowOff>1889580</xdr:rowOff>
    </xdr:to>
    <xdr:pic>
      <xdr:nvPicPr>
        <xdr:cNvPr id="7" name="Рисунок 8" descr="http://base.garant.ru/files/base/70473958/792901098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875" y="2390775"/>
          <a:ext cx="1311275" cy="622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"/>
  <sheetViews>
    <sheetView tabSelected="1" view="pageBreakPreview" topLeftCell="A7" zoomScaleNormal="100" zoomScaleSheetLayoutView="100" workbookViewId="0">
      <selection activeCell="A15" sqref="A15:L15"/>
    </sheetView>
  </sheetViews>
  <sheetFormatPr defaultColWidth="7.5703125" defaultRowHeight="12.75" x14ac:dyDescent="0.2"/>
  <cols>
    <col min="1" max="1" width="5.28515625" style="1" customWidth="1"/>
    <col min="2" max="2" width="20.7109375" style="1" customWidth="1"/>
    <col min="3" max="5" width="15.7109375" style="1" customWidth="1"/>
    <col min="6" max="6" width="25.140625" style="1" customWidth="1"/>
    <col min="7" max="7" width="17.7109375" style="1" customWidth="1"/>
    <col min="8" max="8" width="15.7109375" style="1" customWidth="1"/>
    <col min="9" max="11" width="10.7109375" style="1" customWidth="1"/>
    <col min="12" max="17" width="15.7109375" style="1" customWidth="1"/>
    <col min="18" max="16384" width="7.5703125" style="1"/>
  </cols>
  <sheetData>
    <row r="1" spans="1:17" ht="1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s="7" customFormat="1" ht="17.25" customHeight="1" x14ac:dyDescent="0.25">
      <c r="A2" s="47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48"/>
    </row>
    <row r="3" spans="1:17" s="7" customFormat="1" ht="21.75" customHeight="1" x14ac:dyDescent="0.25">
      <c r="A3" s="49" t="s">
        <v>20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48"/>
      <c r="Q3" s="48"/>
    </row>
    <row r="4" spans="1:17" s="7" customFormat="1" ht="18.75" customHeight="1" x14ac:dyDescent="0.25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8"/>
      <c r="Q4" s="48"/>
    </row>
    <row r="5" spans="1:17" s="7" customFormat="1" ht="15.75" customHeight="1" x14ac:dyDescent="0.25">
      <c r="A5" s="51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48"/>
      <c r="Q5" s="48"/>
    </row>
    <row r="6" spans="1:17" ht="154.5" customHeight="1" x14ac:dyDescent="0.2">
      <c r="A6" s="45" t="s">
        <v>31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126.75" customHeight="1" x14ac:dyDescent="0.2">
      <c r="A7" s="40" t="s">
        <v>15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s="8" customFormat="1" ht="40.5" customHeight="1" x14ac:dyDescent="0.25">
      <c r="A8" s="36" t="s">
        <v>1</v>
      </c>
      <c r="B8" s="44" t="s">
        <v>2</v>
      </c>
      <c r="C8" s="44" t="s">
        <v>3</v>
      </c>
      <c r="D8" s="44"/>
      <c r="E8" s="44"/>
      <c r="F8" s="44"/>
      <c r="G8" s="44"/>
      <c r="H8" s="44"/>
      <c r="I8" s="36" t="s">
        <v>11</v>
      </c>
      <c r="J8" s="44" t="s">
        <v>10</v>
      </c>
      <c r="K8" s="44" t="s">
        <v>26</v>
      </c>
      <c r="L8" s="44" t="s">
        <v>4</v>
      </c>
      <c r="M8" s="44"/>
      <c r="N8" s="44"/>
      <c r="O8" s="33"/>
      <c r="P8" s="36" t="s">
        <v>16</v>
      </c>
      <c r="Q8" s="36" t="s">
        <v>29</v>
      </c>
    </row>
    <row r="9" spans="1:17" s="8" customFormat="1" ht="157.5" customHeight="1" x14ac:dyDescent="0.25">
      <c r="A9" s="37"/>
      <c r="B9" s="44"/>
      <c r="C9" s="10" t="s">
        <v>22</v>
      </c>
      <c r="D9" s="10" t="s">
        <v>27</v>
      </c>
      <c r="E9" s="10" t="s">
        <v>25</v>
      </c>
      <c r="F9" s="23" t="s">
        <v>35</v>
      </c>
      <c r="G9" s="23" t="s">
        <v>34</v>
      </c>
      <c r="H9" s="11"/>
      <c r="I9" s="37"/>
      <c r="J9" s="44"/>
      <c r="K9" s="44"/>
      <c r="L9" s="10" t="s">
        <v>5</v>
      </c>
      <c r="M9" s="10" t="s">
        <v>6</v>
      </c>
      <c r="N9" s="10" t="s">
        <v>30</v>
      </c>
      <c r="O9" s="33"/>
      <c r="P9" s="43"/>
      <c r="Q9" s="43"/>
    </row>
    <row r="10" spans="1:17" ht="15.75" customHeight="1" x14ac:dyDescent="0.2">
      <c r="A10" s="12">
        <v>1</v>
      </c>
      <c r="B10" s="13">
        <v>2</v>
      </c>
      <c r="C10" s="12">
        <v>3</v>
      </c>
      <c r="D10" s="12">
        <v>4</v>
      </c>
      <c r="E10" s="13">
        <v>5</v>
      </c>
      <c r="F10" s="12">
        <v>6</v>
      </c>
      <c r="G10" s="13"/>
      <c r="H10" s="13">
        <v>7</v>
      </c>
      <c r="I10" s="12">
        <v>8</v>
      </c>
      <c r="J10" s="13">
        <v>9</v>
      </c>
      <c r="K10" s="12">
        <v>10</v>
      </c>
      <c r="L10" s="13">
        <v>11</v>
      </c>
      <c r="M10" s="12">
        <v>12</v>
      </c>
      <c r="N10" s="13">
        <v>13</v>
      </c>
      <c r="O10" s="12">
        <v>14</v>
      </c>
      <c r="P10" s="13">
        <v>15</v>
      </c>
      <c r="Q10" s="12">
        <v>16</v>
      </c>
    </row>
    <row r="11" spans="1:17" ht="69" customHeight="1" x14ac:dyDescent="0.2">
      <c r="A11" s="14">
        <v>1</v>
      </c>
      <c r="B11" s="15" t="s">
        <v>28</v>
      </c>
      <c r="C11" s="16">
        <v>680</v>
      </c>
      <c r="D11" s="16">
        <v>650</v>
      </c>
      <c r="E11" s="16">
        <v>840</v>
      </c>
      <c r="F11" s="24">
        <v>591.55999999999995</v>
      </c>
      <c r="G11" s="24"/>
      <c r="H11" s="17">
        <f>SUM(C11:F11)</f>
        <v>2761.56</v>
      </c>
      <c r="I11" s="17" t="s">
        <v>17</v>
      </c>
      <c r="J11" s="29">
        <v>274</v>
      </c>
      <c r="K11" s="19">
        <v>4</v>
      </c>
      <c r="L11" s="17">
        <f>(C11+D11+E11)/3</f>
        <v>723.33333333333337</v>
      </c>
      <c r="M11" s="20">
        <f>ROUND(_xlfn.STDEV.S(C11:F11),2)</f>
        <v>106.29</v>
      </c>
      <c r="N11" s="21">
        <f t="shared" ref="N11:N12" si="0">M11/L11</f>
        <v>0.1469447004608295</v>
      </c>
      <c r="O11" s="26">
        <f>F11*J11</f>
        <v>162087.43999999997</v>
      </c>
      <c r="P11" s="17" t="s">
        <v>23</v>
      </c>
      <c r="Q11" s="22"/>
    </row>
    <row r="12" spans="1:17" ht="63.75" customHeight="1" x14ac:dyDescent="0.2">
      <c r="A12" s="14">
        <v>2</v>
      </c>
      <c r="B12" s="28" t="s">
        <v>32</v>
      </c>
      <c r="C12" s="16">
        <v>7680.3</v>
      </c>
      <c r="D12" s="16">
        <v>6163</v>
      </c>
      <c r="E12" s="16">
        <v>7331.16</v>
      </c>
      <c r="F12" s="24"/>
      <c r="G12" s="24">
        <v>6629.49</v>
      </c>
      <c r="H12" s="17">
        <f>SUM(C12:F12)</f>
        <v>21174.46</v>
      </c>
      <c r="I12" s="17" t="s">
        <v>17</v>
      </c>
      <c r="J12" s="18">
        <v>112</v>
      </c>
      <c r="K12" s="25">
        <v>4</v>
      </c>
      <c r="L12" s="17">
        <f>(C12+D12+E12+G12)/4</f>
        <v>6950.9874999999993</v>
      </c>
      <c r="M12" s="20">
        <f>ROUND(_xlfn.STDEV.S(C12:F12),2)</f>
        <v>794.64</v>
      </c>
      <c r="N12" s="21">
        <f t="shared" si="0"/>
        <v>0.11432044727457791</v>
      </c>
      <c r="O12" s="52">
        <v>778510.88</v>
      </c>
      <c r="P12" s="17" t="s">
        <v>24</v>
      </c>
      <c r="Q12" s="22"/>
    </row>
    <row r="13" spans="1:17" ht="18.75" customHeight="1" x14ac:dyDescent="0.2">
      <c r="A13" s="34" t="s">
        <v>14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35"/>
      <c r="O13" s="27">
        <f>SUM(O11:O12)</f>
        <v>940598.32</v>
      </c>
      <c r="P13" s="9"/>
      <c r="Q13" s="9"/>
    </row>
    <row r="14" spans="1:17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7" ht="17.25" customHeight="1" x14ac:dyDescent="0.25">
      <c r="A15" s="38" t="s">
        <v>33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"/>
      <c r="N15" s="4"/>
      <c r="O15" s="4"/>
      <c r="P15" s="2"/>
    </row>
    <row r="16" spans="1:17" ht="19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3"/>
      <c r="N16" s="3"/>
      <c r="O16" s="3"/>
    </row>
    <row r="17" spans="1:15" ht="20.25" customHeight="1" x14ac:dyDescent="0.25">
      <c r="A17" s="31" t="s">
        <v>7</v>
      </c>
      <c r="B17" s="31"/>
      <c r="C17" s="32" t="s">
        <v>18</v>
      </c>
      <c r="D17" s="32"/>
      <c r="E17" s="32"/>
      <c r="F17" s="32"/>
      <c r="G17" s="30"/>
      <c r="H17" s="31" t="s">
        <v>8</v>
      </c>
      <c r="I17" s="31"/>
      <c r="J17" s="31"/>
      <c r="K17" s="31"/>
      <c r="L17" s="6" t="s">
        <v>19</v>
      </c>
      <c r="M17" s="3"/>
      <c r="N17" s="3"/>
      <c r="O17" s="3"/>
    </row>
    <row r="18" spans="1:15" ht="33.75" customHeight="1" x14ac:dyDescent="0.25">
      <c r="A18" s="31" t="s">
        <v>9</v>
      </c>
      <c r="B18" s="31"/>
      <c r="C18" s="32"/>
      <c r="D18" s="32"/>
      <c r="E18" s="32"/>
      <c r="F18" s="32"/>
      <c r="G18" s="30"/>
      <c r="H18" s="31" t="s">
        <v>8</v>
      </c>
      <c r="I18" s="31"/>
      <c r="J18" s="31"/>
      <c r="K18" s="31"/>
      <c r="L18" s="6"/>
      <c r="M18" s="3"/>
      <c r="N18" s="3"/>
      <c r="O18" s="3"/>
    </row>
  </sheetData>
  <mergeCells count="26">
    <mergeCell ref="A7:Q7"/>
    <mergeCell ref="A1:Q1"/>
    <mergeCell ref="P8:P9"/>
    <mergeCell ref="Q8:Q9"/>
    <mergeCell ref="A8:A9"/>
    <mergeCell ref="B8:B9"/>
    <mergeCell ref="C8:H8"/>
    <mergeCell ref="J8:J9"/>
    <mergeCell ref="K8:K9"/>
    <mergeCell ref="L8:N8"/>
    <mergeCell ref="A6:Q6"/>
    <mergeCell ref="A2:Q2"/>
    <mergeCell ref="A3:Q3"/>
    <mergeCell ref="A4:Q4"/>
    <mergeCell ref="A5:Q5"/>
    <mergeCell ref="A18:B18"/>
    <mergeCell ref="C18:F18"/>
    <mergeCell ref="H18:K18"/>
    <mergeCell ref="O8:O9"/>
    <mergeCell ref="A13:L13"/>
    <mergeCell ref="M13:N13"/>
    <mergeCell ref="A17:B17"/>
    <mergeCell ref="C17:F17"/>
    <mergeCell ref="H17:K17"/>
    <mergeCell ref="I8:I9"/>
    <mergeCell ref="A15:L15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Обосн.НМЦК от 100т.р.(к сл.зап)</vt:lpstr>
      <vt:lpstr>'Обосн.НМЦК от 100т.р.(к сл.зап)'!OLE_LINK1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 Рудь</dc:creator>
  <cp:lastModifiedBy>Евдокимова Анжела Анатольевна</cp:lastModifiedBy>
  <cp:lastPrinted>2022-06-30T08:55:58Z</cp:lastPrinted>
  <dcterms:created xsi:type="dcterms:W3CDTF">2016-05-13T09:47:52Z</dcterms:created>
  <dcterms:modified xsi:type="dcterms:W3CDTF">2026-08-05T08:14:37Z</dcterms:modified>
</cp:coreProperties>
</file>